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Приложение 2 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64" i="2" l="1"/>
  <c r="F64" i="2"/>
  <c r="G64" i="2"/>
  <c r="H64" i="2"/>
  <c r="F65" i="2"/>
  <c r="D65" i="2"/>
  <c r="H57" i="2"/>
  <c r="G57" i="2"/>
  <c r="D57" i="2"/>
  <c r="G56" i="2"/>
  <c r="H56" i="2" s="1"/>
  <c r="D56" i="2"/>
  <c r="G55" i="2"/>
  <c r="H55" i="2" s="1"/>
  <c r="D55" i="2"/>
  <c r="G54" i="2"/>
  <c r="H54" i="2" s="1"/>
  <c r="D54" i="2"/>
  <c r="G50" i="2"/>
  <c r="H50" i="2" s="1"/>
  <c r="G49" i="2"/>
  <c r="H49" i="2" s="1"/>
  <c r="G48" i="2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D39" i="2"/>
  <c r="C39" i="2"/>
  <c r="G38" i="2"/>
  <c r="H38" i="2" s="1"/>
  <c r="D38" i="2"/>
  <c r="C38" i="2"/>
  <c r="G37" i="2"/>
  <c r="H37" i="2" s="1"/>
  <c r="D37" i="2"/>
  <c r="C37" i="2"/>
  <c r="G36" i="2"/>
  <c r="H36" i="2" s="1"/>
  <c r="D36" i="2"/>
  <c r="C36" i="2"/>
  <c r="G35" i="2"/>
  <c r="H35" i="2" s="1"/>
  <c r="D35" i="2"/>
  <c r="C35" i="2"/>
  <c r="G34" i="2"/>
  <c r="H34" i="2" s="1"/>
  <c r="G33" i="2"/>
  <c r="H33" i="2" s="1"/>
  <c r="G32" i="2"/>
  <c r="G31" i="2"/>
  <c r="H31" i="2" s="1"/>
  <c r="G30" i="2"/>
  <c r="H30" i="2" s="1"/>
  <c r="G29" i="2"/>
  <c r="H29" i="2" s="1"/>
  <c r="G28" i="2"/>
  <c r="H28" i="2" s="1"/>
  <c r="G27" i="2"/>
  <c r="H27" i="2" s="1"/>
  <c r="G26" i="2"/>
  <c r="G24" i="2"/>
  <c r="H24" i="2" s="1"/>
  <c r="G23" i="2"/>
  <c r="H23" i="2" s="1"/>
  <c r="G21" i="2"/>
  <c r="H21" i="2" s="1"/>
  <c r="G20" i="2"/>
  <c r="H20" i="2" s="1"/>
  <c r="G19" i="2"/>
  <c r="H19" i="2" s="1"/>
  <c r="G18" i="2"/>
  <c r="H18" i="2" s="1"/>
  <c r="G16" i="2"/>
  <c r="H16" i="2" s="1"/>
  <c r="G15" i="2"/>
  <c r="H15" i="2" s="1"/>
  <c r="G14" i="2"/>
  <c r="H14" i="2" s="1"/>
  <c r="G12" i="2"/>
  <c r="H12" i="2" s="1"/>
  <c r="G11" i="2"/>
  <c r="H11" i="2" s="1"/>
  <c r="G9" i="2"/>
  <c r="H9" i="2" s="1"/>
  <c r="G8" i="2"/>
  <c r="H8" i="2" s="1"/>
  <c r="H22" i="2" s="1"/>
  <c r="E61" i="2" l="1"/>
  <c r="G61" i="2" s="1"/>
  <c r="H25" i="2"/>
  <c r="E62" i="2"/>
  <c r="G62" i="2" s="1"/>
  <c r="H32" i="2"/>
  <c r="H26" i="2"/>
  <c r="H63" i="2"/>
  <c r="H59" i="2" s="1"/>
  <c r="F63" i="2"/>
  <c r="F59" i="2" s="1"/>
  <c r="H51" i="2"/>
  <c r="E60" i="2"/>
  <c r="G60" i="2" s="1"/>
  <c r="H45" i="2" l="1"/>
  <c r="H46" i="2" s="1"/>
  <c r="E59" i="2" s="1"/>
  <c r="E63" i="2" l="1"/>
  <c r="G63" i="2" s="1"/>
  <c r="G59" i="2" s="1"/>
</calcChain>
</file>

<file path=xl/sharedStrings.xml><?xml version="1.0" encoding="utf-8"?>
<sst xmlns="http://schemas.openxmlformats.org/spreadsheetml/2006/main" count="116" uniqueCount="88">
  <si>
    <t xml:space="preserve">Расчет условных единиц </t>
  </si>
  <si>
    <t>№
 п/п</t>
  </si>
  <si>
    <t>Наименование</t>
  </si>
  <si>
    <t>Ед.изм.</t>
  </si>
  <si>
    <t>Количество
усл.ед-ц
на ед.изм</t>
  </si>
  <si>
    <t>Количество
физических
единиц</t>
  </si>
  <si>
    <t>Количество
условных
единиц</t>
  </si>
  <si>
    <t>I. Передача электрической энергии</t>
  </si>
  <si>
    <t>ВЛЭП 110 кВ:</t>
  </si>
  <si>
    <t>ВЛЭП на ж/б (двух-цепная)</t>
  </si>
  <si>
    <t>100 км.</t>
  </si>
  <si>
    <t>ВЛЭП на  металле (двух-цепная)</t>
  </si>
  <si>
    <t>ВЛЭП 35 кВ:</t>
  </si>
  <si>
    <t>1.1.</t>
  </si>
  <si>
    <t>ВЛЭП 6-10 кВ:</t>
  </si>
  <si>
    <t>ВЛЭП на дереве</t>
  </si>
  <si>
    <t>ВЛЭП на ж/б пасынках</t>
  </si>
  <si>
    <t>ВЛЭП на ж/б, металле</t>
  </si>
  <si>
    <t>1.2.</t>
  </si>
  <si>
    <t>ВЛЭП 0,4 кВ</t>
  </si>
  <si>
    <t>ВЛЭП на ж/б ,метал</t>
  </si>
  <si>
    <t>ВЛЭП на ж/б ,метал (на тросовом подвесе)</t>
  </si>
  <si>
    <t>итого</t>
  </si>
  <si>
    <t>1.3.</t>
  </si>
  <si>
    <t>КЛ до 1 кВ</t>
  </si>
  <si>
    <t>1.4.</t>
  </si>
  <si>
    <t>КЛ 6-10 кВ</t>
  </si>
  <si>
    <t>1.5.</t>
  </si>
  <si>
    <t>Маслянные выключатели</t>
  </si>
  <si>
    <t>3 фазы</t>
  </si>
  <si>
    <t>В том числе МВ 110 кВ</t>
  </si>
  <si>
    <t>В том числе МВ 35 кВ</t>
  </si>
  <si>
    <t>В том числе МВ 1-20 кВ</t>
  </si>
  <si>
    <t>1.6.</t>
  </si>
  <si>
    <t>Выключатели нагрузки</t>
  </si>
  <si>
    <t>шт.</t>
  </si>
  <si>
    <r>
      <t xml:space="preserve">Выключатели нагр. </t>
    </r>
    <r>
      <rPr>
        <b/>
        <sz val="8"/>
        <rFont val="Arial CYR"/>
        <family val="2"/>
        <charset val="204"/>
      </rPr>
      <t>с авт-ой вкл. и откл.</t>
    </r>
  </si>
  <si>
    <t>1.7.</t>
  </si>
  <si>
    <t>Воздушные выключатели</t>
  </si>
  <si>
    <t>транс.</t>
  </si>
  <si>
    <t>п/ст</t>
  </si>
  <si>
    <t>1.10.</t>
  </si>
  <si>
    <t>Мачтовая ТП (столбовая)</t>
  </si>
  <si>
    <t>ТП</t>
  </si>
  <si>
    <t>1.11.</t>
  </si>
  <si>
    <t>Однотрансформат. ТП, КТП</t>
  </si>
  <si>
    <t>ТП,КТП</t>
  </si>
  <si>
    <t>1.12.</t>
  </si>
  <si>
    <t>Двухтрансформат. ТП, КТП</t>
  </si>
  <si>
    <t>1.13.</t>
  </si>
  <si>
    <t>Устан. 2-х трансф.в РП</t>
  </si>
  <si>
    <t>РП</t>
  </si>
  <si>
    <t>1.14.</t>
  </si>
  <si>
    <t>Устан. 1-но трансф.в РП</t>
  </si>
  <si>
    <t>Всего</t>
  </si>
  <si>
    <t>Итого I раздел:</t>
  </si>
  <si>
    <t>2. Энергосбыт</t>
  </si>
  <si>
    <t>2.1.</t>
  </si>
  <si>
    <t>Абоненты</t>
  </si>
  <si>
    <t>25аб</t>
  </si>
  <si>
    <t>2.2.</t>
  </si>
  <si>
    <t>Электросчетчики однофазные</t>
  </si>
  <si>
    <t>100шт.</t>
  </si>
  <si>
    <t>2.3.</t>
  </si>
  <si>
    <t>Электросчетчики трехфазные</t>
  </si>
  <si>
    <t>Итого 2 раздел:</t>
  </si>
  <si>
    <t>3. Разное</t>
  </si>
  <si>
    <t>Стационарные ДЭС (до 1000 кВт, 1000-5000 кВт, 5000-10000 кВт) в доп. Т №4</t>
  </si>
  <si>
    <t>100 кВт</t>
  </si>
  <si>
    <t>60, 40, 25</t>
  </si>
  <si>
    <t>Ус. Ед. по видам деятельности</t>
  </si>
  <si>
    <t>Сбыт</t>
  </si>
  <si>
    <t>Передача</t>
  </si>
  <si>
    <t>Производ- ство</t>
  </si>
  <si>
    <t>Всего I - 2 разделы:</t>
  </si>
  <si>
    <t xml:space="preserve">В том числе ВН </t>
  </si>
  <si>
    <t>В том числе СН 1</t>
  </si>
  <si>
    <t>В том числе СН 2</t>
  </si>
  <si>
    <t xml:space="preserve">В том числе НН </t>
  </si>
  <si>
    <t>Условные единицы по видам деяте-ти (в доли)</t>
  </si>
  <si>
    <t>___________</t>
  </si>
  <si>
    <t>(Фамилия Имя Отчество)</t>
  </si>
  <si>
    <t>(подпись)</t>
  </si>
  <si>
    <t>(должность )</t>
  </si>
  <si>
    <t>Приложение №2 к письму от ______________ от ______________</t>
  </si>
  <si>
    <t>Гиперссылка на инвентарную карточку</t>
  </si>
  <si>
    <t>Гиперссылка на электрическую схему</t>
  </si>
  <si>
    <t>_____.___________.2022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</si>
</sst>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8"/>
      <name val="Arial Cyr"/>
      <family val="2"/>
      <charset val="204"/>
    </font>
    <font>
      <b/>
      <i/>
      <u/>
      <sz val="8"/>
      <name val="Arial CYR"/>
      <family val="2"/>
      <charset val="204"/>
    </font>
    <font>
      <b/>
      <sz val="8"/>
      <name val="Arial CYR"/>
      <family val="2"/>
      <charset val="204"/>
    </font>
    <font>
      <sz val="12"/>
      <name val="Arial CYR"/>
      <family val="2"/>
      <charset val="204"/>
    </font>
    <font>
      <sz val="8"/>
      <color indexed="10"/>
      <name val="Arial Cyr"/>
      <family val="2"/>
      <charset val="204"/>
    </font>
    <font>
      <sz val="2"/>
      <name val="Times New Roman"/>
      <family val="1"/>
      <charset val="204"/>
    </font>
    <font>
      <sz val="2"/>
      <name val="Arial"/>
      <family val="2"/>
      <charset val="177"/>
    </font>
    <font>
      <sz val="2"/>
      <name val="Times New Roman"/>
      <family val="1"/>
    </font>
    <font>
      <b/>
      <sz val="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/>
    <xf numFmtId="0" fontId="4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4" fillId="0" borderId="1" xfId="1" applyFont="1" applyBorder="1"/>
    <xf numFmtId="2" fontId="4" fillId="0" borderId="1" xfId="1" applyNumberFormat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Fill="1" applyBorder="1"/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2" xfId="1" applyFont="1" applyBorder="1"/>
    <xf numFmtId="0" fontId="2" fillId="0" borderId="3" xfId="1" applyFont="1" applyBorder="1"/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right"/>
    </xf>
    <xf numFmtId="2" fontId="4" fillId="0" borderId="8" xfId="1" applyNumberFormat="1" applyFont="1" applyBorder="1"/>
    <xf numFmtId="0" fontId="5" fillId="0" borderId="3" xfId="1" applyFont="1" applyBorder="1"/>
    <xf numFmtId="0" fontId="2" fillId="0" borderId="7" xfId="1" applyFont="1" applyFill="1" applyBorder="1" applyAlignment="1">
      <alignment horizontal="right"/>
    </xf>
    <xf numFmtId="0" fontId="5" fillId="0" borderId="1" xfId="1" applyFont="1" applyBorder="1"/>
    <xf numFmtId="0" fontId="5" fillId="0" borderId="8" xfId="1" applyFont="1" applyBorder="1"/>
    <xf numFmtId="0" fontId="2" fillId="0" borderId="9" xfId="1" applyFont="1" applyFill="1" applyBorder="1" applyAlignment="1">
      <alignment horizontal="right"/>
    </xf>
    <xf numFmtId="2" fontId="4" fillId="0" borderId="10" xfId="1" applyNumberFormat="1" applyFont="1" applyBorder="1"/>
    <xf numFmtId="0" fontId="4" fillId="0" borderId="10" xfId="1" applyFont="1" applyBorder="1"/>
    <xf numFmtId="0" fontId="4" fillId="0" borderId="11" xfId="1" applyFont="1" applyBorder="1"/>
    <xf numFmtId="0" fontId="6" fillId="0" borderId="0" xfId="1" applyFont="1"/>
    <xf numFmtId="0" fontId="6" fillId="0" borderId="12" xfId="1" applyFont="1" applyBorder="1" applyAlignment="1">
      <alignment horizontal="right"/>
    </xf>
    <xf numFmtId="165" fontId="6" fillId="0" borderId="0" xfId="1" applyNumberFormat="1" applyFont="1"/>
    <xf numFmtId="166" fontId="6" fillId="0" borderId="0" xfId="1" applyNumberFormat="1" applyFont="1"/>
    <xf numFmtId="0" fontId="2" fillId="2" borderId="0" xfId="1" applyFont="1" applyFill="1" applyAlignment="1" applyProtection="1">
      <alignment horizontal="center"/>
    </xf>
    <xf numFmtId="0" fontId="2" fillId="0" borderId="0" xfId="1" applyFont="1" applyAlignment="1" applyProtection="1">
      <alignment horizontal="center"/>
    </xf>
    <xf numFmtId="0" fontId="2" fillId="2" borderId="0" xfId="1" applyFont="1" applyFill="1" applyAlignment="1" applyProtection="1">
      <alignment horizontal="left"/>
    </xf>
    <xf numFmtId="0" fontId="5" fillId="2" borderId="0" xfId="1" applyFont="1" applyFill="1" applyProtection="1"/>
    <xf numFmtId="0" fontId="2" fillId="2" borderId="0" xfId="1" applyFont="1" applyFill="1" applyAlignment="1" applyProtection="1">
      <alignment horizontal="right"/>
    </xf>
    <xf numFmtId="0" fontId="2" fillId="0" borderId="0" xfId="1" applyFont="1" applyAlignment="1">
      <alignment horizontal="center"/>
    </xf>
    <xf numFmtId="0" fontId="5" fillId="2" borderId="0" xfId="1" applyFont="1" applyFill="1" applyProtection="1">
      <protection locked="0"/>
    </xf>
    <xf numFmtId="0" fontId="2" fillId="2" borderId="0" xfId="1" applyFont="1" applyFill="1" applyAlignment="1" applyProtection="1">
      <alignment horizontal="right"/>
      <protection locked="0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7" fillId="0" borderId="0" xfId="1" applyFont="1"/>
    <xf numFmtId="0" fontId="8" fillId="0" borderId="0" xfId="1" applyFont="1"/>
    <xf numFmtId="0" fontId="9" fillId="0" borderId="0" xfId="1" applyFont="1"/>
    <xf numFmtId="0" fontId="10" fillId="0" borderId="0" xfId="1" applyFont="1"/>
    <xf numFmtId="0" fontId="0" fillId="0" borderId="0" xfId="0" applyAlignment="1">
      <alignment horizontal="right"/>
    </xf>
    <xf numFmtId="0" fontId="4" fillId="0" borderId="0" xfId="1" applyFont="1" applyAlignment="1">
      <alignment horizontal="center" vertical="center"/>
    </xf>
  </cellXfs>
  <cellStyles count="2">
    <cellStyle name="0,0_x000d__x000a_NA_x000d__x000a_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-(&#1087;&#1088;.&#8470;_68_2022&#1075;.)&#1057;&#1090;&#1077;&#1087;&#1072;&#1085;&#1086;&#1074;&#1089;&#1082;&#1086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у.е"/>
      <sheetName val="нор.чис."/>
      <sheetName val="н.чис.водит"/>
      <sheetName val="таб.мех"/>
      <sheetName val="расч.мех"/>
      <sheetName val="н.чис.обсл"/>
      <sheetName val="Чис.диз.1"/>
      <sheetName val="Чис.диз.2"/>
      <sheetName val="Чис.диз.3"/>
      <sheetName val="Чис.диз.4"/>
      <sheetName val="чис.приема денег"/>
      <sheetName val="АУП и служ"/>
      <sheetName val="Чис. всего"/>
      <sheetName val="Чис. всего (2)"/>
    </sheetNames>
    <sheetDataSet>
      <sheetData sheetId="0">
        <row r="33">
          <cell r="C33" t="str">
            <v>Cиловой транс.(вольтодоб., реакт.) 35кВ</v>
          </cell>
          <cell r="D33" t="str">
            <v>транс.</v>
          </cell>
        </row>
        <row r="34">
          <cell r="C34" t="str">
            <v>Транс-ры собственных нужд ПС 35-110кВ</v>
          </cell>
          <cell r="D34" t="str">
            <v>транс.</v>
          </cell>
        </row>
        <row r="35">
          <cell r="C35" t="str">
            <v>Подстанция 110 кВ</v>
          </cell>
          <cell r="D35" t="str">
            <v>п/ст</v>
          </cell>
        </row>
        <row r="36">
          <cell r="C36" t="str">
            <v>Подстанция 35 кВ</v>
          </cell>
          <cell r="D36" t="str">
            <v>п/ст</v>
          </cell>
        </row>
        <row r="37">
          <cell r="C37" t="str">
            <v>Мачтовая ТП (столбовая)</v>
          </cell>
          <cell r="D37" t="str">
            <v>ТП</v>
          </cell>
        </row>
        <row r="48">
          <cell r="E48">
            <v>1</v>
          </cell>
        </row>
        <row r="49">
          <cell r="E49">
            <v>1</v>
          </cell>
        </row>
        <row r="56">
          <cell r="E56" t="str">
            <v>шт.</v>
          </cell>
        </row>
        <row r="62">
          <cell r="E62" t="str">
            <v>шт.</v>
          </cell>
        </row>
        <row r="68">
          <cell r="E68" t="str">
            <v>шт.</v>
          </cell>
        </row>
        <row r="108">
          <cell r="D108" t="str">
            <v>(подпись)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6"/>
  <sheetViews>
    <sheetView tabSelected="1" workbookViewId="0">
      <selection activeCell="J66" sqref="C1:J66"/>
    </sheetView>
  </sheetViews>
  <sheetFormatPr defaultRowHeight="15" x14ac:dyDescent="0.25"/>
  <cols>
    <col min="4" max="4" width="33.28515625" customWidth="1"/>
    <col min="6" max="6" width="22.28515625" customWidth="1"/>
    <col min="7" max="7" width="10.7109375" customWidth="1"/>
    <col min="8" max="8" width="10.42578125" customWidth="1"/>
    <col min="9" max="9" width="23.42578125" customWidth="1"/>
    <col min="10" max="10" width="24" customWidth="1"/>
  </cols>
  <sheetData>
    <row r="1" spans="2:10" x14ac:dyDescent="0.25">
      <c r="D1" s="56" t="s">
        <v>84</v>
      </c>
      <c r="E1" s="56"/>
      <c r="F1" s="56"/>
      <c r="G1" s="56"/>
      <c r="H1" s="56"/>
    </row>
    <row r="4" spans="2:10" x14ac:dyDescent="0.25">
      <c r="B4" s="52"/>
      <c r="C4" s="1"/>
      <c r="D4" s="57" t="s">
        <v>0</v>
      </c>
      <c r="F4" s="2"/>
      <c r="G4" s="3"/>
      <c r="H4" s="1"/>
    </row>
    <row r="5" spans="2:10" ht="33.75" x14ac:dyDescent="0.25">
      <c r="B5" s="52"/>
      <c r="C5" s="40" t="s">
        <v>1</v>
      </c>
      <c r="D5" s="41" t="s">
        <v>2</v>
      </c>
      <c r="E5" s="41" t="s">
        <v>3</v>
      </c>
      <c r="F5" s="40" t="s">
        <v>4</v>
      </c>
      <c r="G5" s="40" t="s">
        <v>5</v>
      </c>
      <c r="H5" s="40" t="s">
        <v>6</v>
      </c>
      <c r="I5" s="40" t="s">
        <v>85</v>
      </c>
      <c r="J5" s="40" t="s">
        <v>86</v>
      </c>
    </row>
    <row r="6" spans="2:10" x14ac:dyDescent="0.25">
      <c r="B6" s="52"/>
      <c r="C6" s="5"/>
      <c r="D6" s="6" t="s">
        <v>7</v>
      </c>
      <c r="E6" s="5"/>
      <c r="F6" s="41"/>
      <c r="G6" s="42"/>
      <c r="H6" s="41"/>
      <c r="I6" s="41"/>
      <c r="J6" s="41"/>
    </row>
    <row r="7" spans="2:10" x14ac:dyDescent="0.25">
      <c r="B7" s="52"/>
      <c r="C7" s="5"/>
      <c r="D7" s="6" t="s">
        <v>8</v>
      </c>
      <c r="E7" s="5"/>
      <c r="F7" s="41"/>
      <c r="G7" s="42"/>
      <c r="H7" s="41"/>
      <c r="I7" s="41"/>
      <c r="J7" s="41"/>
    </row>
    <row r="8" spans="2:10" x14ac:dyDescent="0.25">
      <c r="B8" s="52"/>
      <c r="C8" s="5"/>
      <c r="D8" s="5" t="s">
        <v>9</v>
      </c>
      <c r="E8" s="5" t="s">
        <v>10</v>
      </c>
      <c r="F8" s="41">
        <v>160</v>
      </c>
      <c r="G8" s="42">
        <f>[1]исходные!F8</f>
        <v>0</v>
      </c>
      <c r="H8" s="43">
        <f>G8*F8/100</f>
        <v>0</v>
      </c>
      <c r="I8" s="41"/>
      <c r="J8" s="41"/>
    </row>
    <row r="9" spans="2:10" x14ac:dyDescent="0.25">
      <c r="B9" s="52"/>
      <c r="C9" s="5"/>
      <c r="D9" s="5" t="s">
        <v>11</v>
      </c>
      <c r="E9" s="5" t="s">
        <v>10</v>
      </c>
      <c r="F9" s="41">
        <v>190</v>
      </c>
      <c r="G9" s="42">
        <f>[1]исходные!F9</f>
        <v>0</v>
      </c>
      <c r="H9" s="43">
        <f>G9*F9/100</f>
        <v>0</v>
      </c>
      <c r="I9" s="41"/>
      <c r="J9" s="41"/>
    </row>
    <row r="10" spans="2:10" x14ac:dyDescent="0.25">
      <c r="B10" s="52"/>
      <c r="C10" s="5"/>
      <c r="D10" s="6" t="s">
        <v>12</v>
      </c>
      <c r="E10" s="5"/>
      <c r="F10" s="41"/>
      <c r="G10" s="42"/>
      <c r="H10" s="41"/>
      <c r="I10" s="41"/>
      <c r="J10" s="41"/>
    </row>
    <row r="11" spans="2:10" x14ac:dyDescent="0.25">
      <c r="B11" s="52"/>
      <c r="C11" s="5"/>
      <c r="D11" s="5" t="s">
        <v>9</v>
      </c>
      <c r="E11" s="5" t="s">
        <v>10</v>
      </c>
      <c r="F11" s="41">
        <v>150</v>
      </c>
      <c r="G11" s="42">
        <f>[1]исходные!F11</f>
        <v>0</v>
      </c>
      <c r="H11" s="41">
        <f>G11*F11/100</f>
        <v>0</v>
      </c>
      <c r="I11" s="41"/>
      <c r="J11" s="41"/>
    </row>
    <row r="12" spans="2:10" x14ac:dyDescent="0.25">
      <c r="B12" s="52"/>
      <c r="C12" s="5"/>
      <c r="D12" s="5" t="s">
        <v>11</v>
      </c>
      <c r="E12" s="5" t="s">
        <v>10</v>
      </c>
      <c r="F12" s="41">
        <v>180</v>
      </c>
      <c r="G12" s="42">
        <f>[1]исходные!F12</f>
        <v>0</v>
      </c>
      <c r="H12" s="41">
        <f>G12*F12/100</f>
        <v>0</v>
      </c>
      <c r="I12" s="41"/>
      <c r="J12" s="41"/>
    </row>
    <row r="13" spans="2:10" x14ac:dyDescent="0.25">
      <c r="B13" s="52"/>
      <c r="C13" s="5" t="s">
        <v>13</v>
      </c>
      <c r="D13" s="6" t="s">
        <v>14</v>
      </c>
      <c r="E13" s="5"/>
      <c r="F13" s="41"/>
      <c r="G13" s="42"/>
      <c r="H13" s="41"/>
      <c r="I13" s="41"/>
      <c r="J13" s="41"/>
    </row>
    <row r="14" spans="2:10" x14ac:dyDescent="0.25">
      <c r="B14" s="52"/>
      <c r="C14" s="5"/>
      <c r="D14" s="5" t="s">
        <v>15</v>
      </c>
      <c r="E14" s="5" t="s">
        <v>10</v>
      </c>
      <c r="F14" s="41">
        <v>160</v>
      </c>
      <c r="G14" s="42">
        <f>[1]исходные!F14</f>
        <v>0</v>
      </c>
      <c r="H14" s="43">
        <f>G14*F14/100</f>
        <v>0</v>
      </c>
      <c r="I14" s="41"/>
      <c r="J14" s="41"/>
    </row>
    <row r="15" spans="2:10" x14ac:dyDescent="0.25">
      <c r="B15" s="52"/>
      <c r="C15" s="5"/>
      <c r="D15" s="5" t="s">
        <v>16</v>
      </c>
      <c r="E15" s="5" t="s">
        <v>10</v>
      </c>
      <c r="F15" s="41">
        <v>140</v>
      </c>
      <c r="G15" s="42">
        <f>[1]исходные!F15</f>
        <v>0</v>
      </c>
      <c r="H15" s="41">
        <f>G15*F15/100</f>
        <v>0</v>
      </c>
      <c r="I15" s="41"/>
      <c r="J15" s="41"/>
    </row>
    <row r="16" spans="2:10" x14ac:dyDescent="0.25">
      <c r="B16" s="52"/>
      <c r="C16" s="5"/>
      <c r="D16" s="5" t="s">
        <v>17</v>
      </c>
      <c r="E16" s="5" t="s">
        <v>10</v>
      </c>
      <c r="F16" s="41">
        <v>110</v>
      </c>
      <c r="G16" s="42">
        <f>[1]исходные!F16</f>
        <v>0</v>
      </c>
      <c r="H16" s="41">
        <f>G16*F16/100</f>
        <v>0</v>
      </c>
      <c r="I16" s="41"/>
      <c r="J16" s="41"/>
    </row>
    <row r="17" spans="2:10" x14ac:dyDescent="0.25">
      <c r="B17" s="52"/>
      <c r="C17" s="5" t="s">
        <v>18</v>
      </c>
      <c r="D17" s="6" t="s">
        <v>19</v>
      </c>
      <c r="E17" s="5"/>
      <c r="F17" s="41"/>
      <c r="G17" s="42"/>
      <c r="H17" s="41"/>
      <c r="I17" s="41"/>
      <c r="J17" s="41"/>
    </row>
    <row r="18" spans="2:10" x14ac:dyDescent="0.25">
      <c r="B18" s="52"/>
      <c r="C18" s="5"/>
      <c r="D18" s="5" t="s">
        <v>15</v>
      </c>
      <c r="E18" s="5" t="s">
        <v>10</v>
      </c>
      <c r="F18" s="41">
        <v>260</v>
      </c>
      <c r="G18" s="42">
        <f>[1]исходные!F18</f>
        <v>0</v>
      </c>
      <c r="H18" s="41">
        <f>G18*F18/100</f>
        <v>0</v>
      </c>
      <c r="I18" s="41"/>
      <c r="J18" s="41"/>
    </row>
    <row r="19" spans="2:10" x14ac:dyDescent="0.25">
      <c r="B19" s="52"/>
      <c r="C19" s="5"/>
      <c r="D19" s="5" t="s">
        <v>16</v>
      </c>
      <c r="E19" s="5" t="s">
        <v>10</v>
      </c>
      <c r="F19" s="41">
        <v>220</v>
      </c>
      <c r="G19" s="42">
        <f>[1]исходные!F19</f>
        <v>0</v>
      </c>
      <c r="H19" s="41">
        <f>G19*F19/100</f>
        <v>0</v>
      </c>
      <c r="I19" s="41"/>
      <c r="J19" s="41"/>
    </row>
    <row r="20" spans="2:10" x14ac:dyDescent="0.25">
      <c r="B20" s="52"/>
      <c r="C20" s="5"/>
      <c r="D20" s="5" t="s">
        <v>20</v>
      </c>
      <c r="E20" s="5" t="s">
        <v>10</v>
      </c>
      <c r="F20" s="41">
        <v>150</v>
      </c>
      <c r="G20" s="42">
        <f>[1]исходные!F20</f>
        <v>0</v>
      </c>
      <c r="H20" s="41">
        <f>G20*F20/100</f>
        <v>0</v>
      </c>
      <c r="I20" s="41"/>
      <c r="J20" s="41"/>
    </row>
    <row r="21" spans="2:10" x14ac:dyDescent="0.25">
      <c r="B21" s="52"/>
      <c r="C21" s="5"/>
      <c r="D21" s="5" t="s">
        <v>21</v>
      </c>
      <c r="E21" s="5" t="s">
        <v>10</v>
      </c>
      <c r="F21" s="41">
        <v>150</v>
      </c>
      <c r="G21" s="42">
        <f>[1]исходные!F21</f>
        <v>0</v>
      </c>
      <c r="H21" s="41">
        <f>G21*F21/100</f>
        <v>0</v>
      </c>
      <c r="I21" s="41"/>
      <c r="J21" s="41"/>
    </row>
    <row r="22" spans="2:10" x14ac:dyDescent="0.25">
      <c r="B22" s="52"/>
      <c r="C22" s="5"/>
      <c r="D22" s="6" t="s">
        <v>22</v>
      </c>
      <c r="E22" s="5"/>
      <c r="F22" s="41"/>
      <c r="G22" s="42"/>
      <c r="H22" s="44">
        <f>SUM(H8:H21)</f>
        <v>0</v>
      </c>
      <c r="I22" s="41"/>
      <c r="J22" s="41"/>
    </row>
    <row r="23" spans="2:10" x14ac:dyDescent="0.25">
      <c r="B23" s="52"/>
      <c r="C23" s="5" t="s">
        <v>23</v>
      </c>
      <c r="D23" s="5" t="s">
        <v>24</v>
      </c>
      <c r="E23" s="5" t="s">
        <v>10</v>
      </c>
      <c r="F23" s="41">
        <v>270</v>
      </c>
      <c r="G23" s="42">
        <f>[1]исходные!F22</f>
        <v>0</v>
      </c>
      <c r="H23" s="41">
        <f>G23*F23/100</f>
        <v>0</v>
      </c>
      <c r="I23" s="41"/>
      <c r="J23" s="41"/>
    </row>
    <row r="24" spans="2:10" x14ac:dyDescent="0.25">
      <c r="B24" s="52"/>
      <c r="C24" s="5" t="s">
        <v>25</v>
      </c>
      <c r="D24" s="5" t="s">
        <v>26</v>
      </c>
      <c r="E24" s="5" t="s">
        <v>10</v>
      </c>
      <c r="F24" s="41">
        <v>350</v>
      </c>
      <c r="G24" s="42">
        <f>[1]исходные!F23</f>
        <v>0</v>
      </c>
      <c r="H24" s="41">
        <f>G24*F24/100</f>
        <v>0</v>
      </c>
      <c r="I24" s="41"/>
      <c r="J24" s="41"/>
    </row>
    <row r="25" spans="2:10" x14ac:dyDescent="0.25">
      <c r="B25" s="52"/>
      <c r="C25" s="5"/>
      <c r="D25" s="6" t="s">
        <v>22</v>
      </c>
      <c r="E25" s="6"/>
      <c r="F25" s="45"/>
      <c r="G25" s="46"/>
      <c r="H25" s="45">
        <f>SUM(H23:H24)</f>
        <v>0</v>
      </c>
      <c r="I25" s="41"/>
      <c r="J25" s="41"/>
    </row>
    <row r="26" spans="2:10" x14ac:dyDescent="0.25">
      <c r="B26" s="52"/>
      <c r="C26" s="5" t="s">
        <v>27</v>
      </c>
      <c r="D26" s="5" t="s">
        <v>28</v>
      </c>
      <c r="E26" s="5" t="s">
        <v>29</v>
      </c>
      <c r="F26" s="41"/>
      <c r="G26" s="42">
        <f>[1]исходные!F24</f>
        <v>0</v>
      </c>
      <c r="H26" s="41">
        <f>SUM(H27:H29)</f>
        <v>0</v>
      </c>
      <c r="I26" s="41"/>
      <c r="J26" s="41"/>
    </row>
    <row r="27" spans="2:10" x14ac:dyDescent="0.25">
      <c r="B27" s="52"/>
      <c r="C27" s="5"/>
      <c r="D27" s="8" t="s">
        <v>30</v>
      </c>
      <c r="E27" s="5"/>
      <c r="F27" s="41">
        <v>14</v>
      </c>
      <c r="G27" s="42">
        <f>[1]исходные!F25</f>
        <v>0</v>
      </c>
      <c r="H27" s="41">
        <f>G27*F27</f>
        <v>0</v>
      </c>
      <c r="I27" s="41"/>
      <c r="J27" s="41"/>
    </row>
    <row r="28" spans="2:10" x14ac:dyDescent="0.25">
      <c r="B28" s="52"/>
      <c r="C28" s="5"/>
      <c r="D28" s="8" t="s">
        <v>31</v>
      </c>
      <c r="E28" s="5"/>
      <c r="F28" s="41">
        <v>6.4</v>
      </c>
      <c r="G28" s="42">
        <f>[1]исходные!F26</f>
        <v>0</v>
      </c>
      <c r="H28" s="41">
        <f>G28*F28</f>
        <v>0</v>
      </c>
      <c r="I28" s="41"/>
      <c r="J28" s="41"/>
    </row>
    <row r="29" spans="2:10" x14ac:dyDescent="0.25">
      <c r="B29" s="52"/>
      <c r="C29" s="5"/>
      <c r="D29" s="8" t="s">
        <v>32</v>
      </c>
      <c r="E29" s="5"/>
      <c r="F29" s="41">
        <v>3.1</v>
      </c>
      <c r="G29" s="42">
        <f>[1]исходные!F27</f>
        <v>0</v>
      </c>
      <c r="H29" s="41">
        <f>G29*F29</f>
        <v>0</v>
      </c>
      <c r="I29" s="41"/>
      <c r="J29" s="41"/>
    </row>
    <row r="30" spans="2:10" x14ac:dyDescent="0.25">
      <c r="B30" s="52"/>
      <c r="C30" s="5" t="s">
        <v>33</v>
      </c>
      <c r="D30" s="5" t="s">
        <v>34</v>
      </c>
      <c r="E30" s="5" t="s">
        <v>35</v>
      </c>
      <c r="F30" s="41">
        <v>2.2999999999999998</v>
      </c>
      <c r="G30" s="42">
        <f>[1]исходные!F28</f>
        <v>0</v>
      </c>
      <c r="H30" s="41">
        <f t="shared" ref="H30:H44" si="0">G30*F30</f>
        <v>0</v>
      </c>
      <c r="I30" s="41"/>
      <c r="J30" s="41"/>
    </row>
    <row r="31" spans="2:10" x14ac:dyDescent="0.25">
      <c r="B31" s="52"/>
      <c r="C31" s="5"/>
      <c r="D31" s="5" t="s">
        <v>36</v>
      </c>
      <c r="E31" s="5" t="s">
        <v>35</v>
      </c>
      <c r="F31" s="41">
        <v>2.2999999999999998</v>
      </c>
      <c r="G31" s="42">
        <f>[1]исходные!F29</f>
        <v>0</v>
      </c>
      <c r="H31" s="41">
        <f>G31*F31</f>
        <v>0</v>
      </c>
      <c r="I31" s="41"/>
      <c r="J31" s="41"/>
    </row>
    <row r="32" spans="2:10" x14ac:dyDescent="0.25">
      <c r="B32" s="52"/>
      <c r="C32" s="5" t="s">
        <v>37</v>
      </c>
      <c r="D32" s="5" t="s">
        <v>38</v>
      </c>
      <c r="E32" s="5" t="s">
        <v>29</v>
      </c>
      <c r="F32" s="41"/>
      <c r="G32" s="42">
        <f>[1]исходные!F30</f>
        <v>0</v>
      </c>
      <c r="H32" s="41">
        <f>H33+H34</f>
        <v>0</v>
      </c>
      <c r="I32" s="41"/>
      <c r="J32" s="41"/>
    </row>
    <row r="33" spans="2:10" x14ac:dyDescent="0.25">
      <c r="B33" s="52"/>
      <c r="C33" s="5"/>
      <c r="D33" s="8" t="s">
        <v>31</v>
      </c>
      <c r="E33" s="5"/>
      <c r="F33" s="41">
        <v>11</v>
      </c>
      <c r="G33" s="42">
        <f>[1]исходные!F31</f>
        <v>0</v>
      </c>
      <c r="H33" s="41">
        <f t="shared" ref="H33:H38" si="1">G33*F33</f>
        <v>0</v>
      </c>
      <c r="I33" s="41"/>
      <c r="J33" s="41"/>
    </row>
    <row r="34" spans="2:10" x14ac:dyDescent="0.25">
      <c r="B34" s="52"/>
      <c r="C34" s="5"/>
      <c r="D34" s="8" t="s">
        <v>32</v>
      </c>
      <c r="E34" s="5"/>
      <c r="F34" s="41">
        <v>5.5</v>
      </c>
      <c r="G34" s="42">
        <f>[1]исходные!F32</f>
        <v>0</v>
      </c>
      <c r="H34" s="41">
        <f t="shared" si="1"/>
        <v>0</v>
      </c>
      <c r="I34" s="41"/>
      <c r="J34" s="41"/>
    </row>
    <row r="35" spans="2:10" x14ac:dyDescent="0.25">
      <c r="B35" s="52"/>
      <c r="C35" s="5" t="str">
        <f>[1]исходные!C33</f>
        <v>Cиловой транс.(вольтодоб., реакт.) 35кВ</v>
      </c>
      <c r="D35" s="5" t="str">
        <f>[1]исходные!D33</f>
        <v>транс.</v>
      </c>
      <c r="E35" s="5" t="s">
        <v>39</v>
      </c>
      <c r="F35" s="41">
        <v>7.8</v>
      </c>
      <c r="G35" s="42">
        <f>[1]исходные!F33</f>
        <v>0</v>
      </c>
      <c r="H35" s="41">
        <f t="shared" si="1"/>
        <v>0</v>
      </c>
      <c r="I35" s="41"/>
      <c r="J35" s="41"/>
    </row>
    <row r="36" spans="2:10" x14ac:dyDescent="0.25">
      <c r="B36" s="52"/>
      <c r="C36" s="5" t="str">
        <f>[1]исходные!C34</f>
        <v>Транс-ры собственных нужд ПС 35-110кВ</v>
      </c>
      <c r="D36" s="5" t="str">
        <f>[1]исходные!D34</f>
        <v>транс.</v>
      </c>
      <c r="E36" s="5" t="s">
        <v>39</v>
      </c>
      <c r="F36" s="41">
        <v>2.1</v>
      </c>
      <c r="G36" s="42">
        <f>[1]исходные!F34</f>
        <v>0</v>
      </c>
      <c r="H36" s="41">
        <f t="shared" si="1"/>
        <v>0</v>
      </c>
      <c r="I36" s="41"/>
      <c r="J36" s="41"/>
    </row>
    <row r="37" spans="2:10" x14ac:dyDescent="0.25">
      <c r="B37" s="52"/>
      <c r="C37" s="5" t="str">
        <f>[1]исходные!C35</f>
        <v>Подстанция 110 кВ</v>
      </c>
      <c r="D37" s="5" t="str">
        <f>[1]исходные!D35</f>
        <v>п/ст</v>
      </c>
      <c r="E37" s="5" t="s">
        <v>39</v>
      </c>
      <c r="F37" s="47">
        <v>1</v>
      </c>
      <c r="G37" s="42">
        <f>[1]исходные!F35</f>
        <v>0</v>
      </c>
      <c r="H37" s="41">
        <f t="shared" si="1"/>
        <v>0</v>
      </c>
      <c r="I37" s="41"/>
      <c r="J37" s="41"/>
    </row>
    <row r="38" spans="2:10" x14ac:dyDescent="0.25">
      <c r="B38" s="52"/>
      <c r="C38" s="5" t="str">
        <f>[1]исходные!C36</f>
        <v>Подстанция 35 кВ</v>
      </c>
      <c r="D38" s="5" t="str">
        <f>[1]исходные!D36</f>
        <v>п/ст</v>
      </c>
      <c r="E38" s="5" t="s">
        <v>40</v>
      </c>
      <c r="F38" s="41">
        <v>105</v>
      </c>
      <c r="G38" s="42">
        <f>[1]исходные!F36</f>
        <v>0</v>
      </c>
      <c r="H38" s="41">
        <f t="shared" si="1"/>
        <v>0</v>
      </c>
      <c r="I38" s="41"/>
      <c r="J38" s="41"/>
    </row>
    <row r="39" spans="2:10" x14ac:dyDescent="0.25">
      <c r="B39" s="52"/>
      <c r="C39" s="5" t="str">
        <f>[1]исходные!C37</f>
        <v>Мачтовая ТП (столбовая)</v>
      </c>
      <c r="D39" s="5" t="str">
        <f>[1]исходные!D37</f>
        <v>ТП</v>
      </c>
      <c r="E39" s="5" t="s">
        <v>40</v>
      </c>
      <c r="F39" s="41">
        <v>75</v>
      </c>
      <c r="G39" s="42">
        <f>[1]исходные!F37</f>
        <v>0</v>
      </c>
      <c r="H39" s="41">
        <f t="shared" si="0"/>
        <v>0</v>
      </c>
      <c r="I39" s="41"/>
      <c r="J39" s="41"/>
    </row>
    <row r="40" spans="2:10" x14ac:dyDescent="0.25">
      <c r="B40" s="52"/>
      <c r="C40" s="5" t="s">
        <v>41</v>
      </c>
      <c r="D40" s="5" t="s">
        <v>42</v>
      </c>
      <c r="E40" s="5" t="s">
        <v>43</v>
      </c>
      <c r="F40" s="41">
        <v>2.5</v>
      </c>
      <c r="G40" s="42">
        <f>[1]исходные!F38</f>
        <v>0</v>
      </c>
      <c r="H40" s="41">
        <f t="shared" si="0"/>
        <v>0</v>
      </c>
      <c r="I40" s="41"/>
      <c r="J40" s="41"/>
    </row>
    <row r="41" spans="2:10" x14ac:dyDescent="0.25">
      <c r="B41" s="52"/>
      <c r="C41" s="5" t="s">
        <v>44</v>
      </c>
      <c r="D41" s="5" t="s">
        <v>45</v>
      </c>
      <c r="E41" s="5" t="s">
        <v>46</v>
      </c>
      <c r="F41" s="41">
        <v>2.2999999999999998</v>
      </c>
      <c r="G41" s="42">
        <f>[1]исходные!F39</f>
        <v>0</v>
      </c>
      <c r="H41" s="41">
        <f t="shared" si="0"/>
        <v>0</v>
      </c>
      <c r="I41" s="41"/>
      <c r="J41" s="41"/>
    </row>
    <row r="42" spans="2:10" x14ac:dyDescent="0.25">
      <c r="B42" s="52"/>
      <c r="C42" s="5" t="s">
        <v>47</v>
      </c>
      <c r="D42" s="5" t="s">
        <v>48</v>
      </c>
      <c r="E42" s="5" t="s">
        <v>46</v>
      </c>
      <c r="F42" s="41">
        <v>3</v>
      </c>
      <c r="G42" s="42">
        <f>[1]исходные!F40</f>
        <v>0</v>
      </c>
      <c r="H42" s="41">
        <f t="shared" si="0"/>
        <v>0</v>
      </c>
      <c r="I42" s="41"/>
      <c r="J42" s="41"/>
    </row>
    <row r="43" spans="2:10" x14ac:dyDescent="0.25">
      <c r="B43" s="52"/>
      <c r="C43" s="5" t="s">
        <v>49</v>
      </c>
      <c r="D43" s="5" t="s">
        <v>50</v>
      </c>
      <c r="E43" s="5" t="s">
        <v>51</v>
      </c>
      <c r="F43" s="41">
        <v>3</v>
      </c>
      <c r="G43" s="42">
        <f>[1]исходные!F41</f>
        <v>0</v>
      </c>
      <c r="H43" s="41">
        <f t="shared" si="0"/>
        <v>0</v>
      </c>
      <c r="I43" s="41"/>
      <c r="J43" s="41"/>
    </row>
    <row r="44" spans="2:10" x14ac:dyDescent="0.25">
      <c r="B44" s="52"/>
      <c r="C44" s="5" t="s">
        <v>52</v>
      </c>
      <c r="D44" s="5" t="s">
        <v>53</v>
      </c>
      <c r="E44" s="5" t="s">
        <v>51</v>
      </c>
      <c r="F44" s="41">
        <v>2.2999999999999998</v>
      </c>
      <c r="G44" s="42">
        <f>[1]исходные!F42</f>
        <v>0</v>
      </c>
      <c r="H44" s="41">
        <f t="shared" si="0"/>
        <v>0</v>
      </c>
      <c r="I44" s="41"/>
      <c r="J44" s="41"/>
    </row>
    <row r="45" spans="2:10" x14ac:dyDescent="0.25">
      <c r="B45" s="52"/>
      <c r="C45" s="5"/>
      <c r="D45" s="6" t="s">
        <v>54</v>
      </c>
      <c r="E45" s="5"/>
      <c r="F45" s="41"/>
      <c r="G45" s="42"/>
      <c r="H45" s="45">
        <f>SUM(H26:H44)-H32-H26</f>
        <v>0</v>
      </c>
      <c r="I45" s="41"/>
      <c r="J45" s="41"/>
    </row>
    <row r="46" spans="2:10" x14ac:dyDescent="0.25">
      <c r="B46" s="52"/>
      <c r="C46" s="5"/>
      <c r="D46" s="6" t="s">
        <v>55</v>
      </c>
      <c r="E46" s="6"/>
      <c r="F46" s="45"/>
      <c r="G46" s="46"/>
      <c r="H46" s="44">
        <f>H45+H25+H22</f>
        <v>0</v>
      </c>
      <c r="I46" s="41"/>
      <c r="J46" s="41"/>
    </row>
    <row r="47" spans="2:10" x14ac:dyDescent="0.25">
      <c r="B47" s="52"/>
      <c r="C47" s="5"/>
      <c r="D47" s="6" t="s">
        <v>56</v>
      </c>
      <c r="E47" s="5"/>
      <c r="F47" s="41"/>
      <c r="G47" s="42"/>
      <c r="H47" s="41"/>
      <c r="I47" s="41"/>
      <c r="J47" s="41"/>
    </row>
    <row r="48" spans="2:10" x14ac:dyDescent="0.25">
      <c r="B48" s="52"/>
      <c r="C48" s="9" t="s">
        <v>57</v>
      </c>
      <c r="D48" s="9" t="s">
        <v>58</v>
      </c>
      <c r="E48" s="9" t="s">
        <v>59</v>
      </c>
      <c r="F48" s="48"/>
      <c r="G48" s="48">
        <f>[1]исходные!F44</f>
        <v>0</v>
      </c>
      <c r="H48" s="48"/>
      <c r="I48" s="41"/>
      <c r="J48" s="41"/>
    </row>
    <row r="49" spans="2:10" x14ac:dyDescent="0.25">
      <c r="B49" s="52"/>
      <c r="C49" s="5" t="s">
        <v>60</v>
      </c>
      <c r="D49" s="5" t="s">
        <v>61</v>
      </c>
      <c r="E49" s="5" t="s">
        <v>62</v>
      </c>
      <c r="F49" s="41">
        <v>1.1000000000000001</v>
      </c>
      <c r="G49" s="42">
        <f>[1]исходные!F45</f>
        <v>0</v>
      </c>
      <c r="H49" s="41">
        <f>G49*F49/100</f>
        <v>0</v>
      </c>
      <c r="I49" s="41"/>
      <c r="J49" s="41"/>
    </row>
    <row r="50" spans="2:10" x14ac:dyDescent="0.25">
      <c r="B50" s="52"/>
      <c r="C50" s="5" t="s">
        <v>63</v>
      </c>
      <c r="D50" s="5" t="s">
        <v>64</v>
      </c>
      <c r="E50" s="5" t="s">
        <v>62</v>
      </c>
      <c r="F50" s="41">
        <v>8.6</v>
      </c>
      <c r="G50" s="42">
        <f>[1]исходные!F46</f>
        <v>0</v>
      </c>
      <c r="H50" s="41">
        <f>G50*F50/100</f>
        <v>0</v>
      </c>
      <c r="I50" s="41"/>
      <c r="J50" s="41"/>
    </row>
    <row r="51" spans="2:10" x14ac:dyDescent="0.25">
      <c r="B51" s="52"/>
      <c r="C51" s="5"/>
      <c r="D51" s="6" t="s">
        <v>65</v>
      </c>
      <c r="E51" s="6"/>
      <c r="F51" s="45"/>
      <c r="G51" s="46"/>
      <c r="H51" s="45">
        <f>SUM(H48:H50)</f>
        <v>0</v>
      </c>
      <c r="I51" s="41"/>
      <c r="J51" s="41"/>
    </row>
    <row r="52" spans="2:10" x14ac:dyDescent="0.25">
      <c r="B52" s="52"/>
      <c r="C52" s="5"/>
      <c r="D52" s="6" t="s">
        <v>66</v>
      </c>
      <c r="E52" s="6"/>
      <c r="F52" s="49"/>
      <c r="G52" s="49"/>
      <c r="H52" s="45"/>
      <c r="I52" s="41"/>
      <c r="J52" s="41"/>
    </row>
    <row r="53" spans="2:10" ht="23.25" x14ac:dyDescent="0.25">
      <c r="B53" s="52"/>
      <c r="C53" s="5"/>
      <c r="D53" s="4" t="s">
        <v>67</v>
      </c>
      <c r="E53" s="5" t="s">
        <v>68</v>
      </c>
      <c r="F53" s="41" t="s">
        <v>69</v>
      </c>
      <c r="G53" s="48"/>
      <c r="H53" s="48"/>
      <c r="I53" s="41"/>
      <c r="J53" s="41"/>
    </row>
    <row r="54" spans="2:10" x14ac:dyDescent="0.25">
      <c r="B54" s="52"/>
      <c r="C54" s="5"/>
      <c r="D54" s="10">
        <f>[1]исходные!E48</f>
        <v>1</v>
      </c>
      <c r="E54" s="5"/>
      <c r="F54" s="41"/>
      <c r="G54" s="42">
        <f>SUM([1]исходные!E49:E56)</f>
        <v>1</v>
      </c>
      <c r="H54" s="41">
        <f>IF(G54&lt;1000,G54*60/100,IF(G54&lt;5000,G54*40/100,G54*25/100))</f>
        <v>0.6</v>
      </c>
      <c r="I54" s="41"/>
      <c r="J54" s="41"/>
    </row>
    <row r="55" spans="2:10" x14ac:dyDescent="0.25">
      <c r="B55" s="53"/>
      <c r="C55" s="5"/>
      <c r="D55" s="10">
        <f>[1]исходные!E57</f>
        <v>0</v>
      </c>
      <c r="E55" s="5"/>
      <c r="F55" s="41"/>
      <c r="G55" s="42">
        <f>SUM([1]исходные!E58:E62)</f>
        <v>0</v>
      </c>
      <c r="H55" s="41">
        <f>IF(G55&lt;1000,G55*60/100,IF(G55&lt;5000,G55*40/100,G55*25/100))</f>
        <v>0</v>
      </c>
      <c r="I55" s="41"/>
      <c r="J55" s="41"/>
    </row>
    <row r="56" spans="2:10" x14ac:dyDescent="0.25">
      <c r="B56" s="53"/>
      <c r="C56" s="5"/>
      <c r="D56" s="10">
        <f>[1]исходные!E63</f>
        <v>0</v>
      </c>
      <c r="E56" s="5"/>
      <c r="F56" s="41"/>
      <c r="G56" s="42">
        <f>SUM([1]исходные!E64:E68)</f>
        <v>0</v>
      </c>
      <c r="H56" s="41">
        <f>IF(G56&lt;1000,G56*60/100,IF(G56&lt;5000,G56*40/100,G56*25/100))</f>
        <v>0</v>
      </c>
      <c r="I56" s="41"/>
      <c r="J56" s="41"/>
    </row>
    <row r="57" spans="2:10" ht="15.75" thickBot="1" x14ac:dyDescent="0.3">
      <c r="B57" s="53"/>
      <c r="C57" s="5"/>
      <c r="D57" s="11">
        <f>[1]исходные!E69</f>
        <v>0</v>
      </c>
      <c r="E57" s="12"/>
      <c r="F57" s="50"/>
      <c r="G57" s="51">
        <f>SUM([1]исходные!E70:E74)</f>
        <v>0</v>
      </c>
      <c r="H57" s="50">
        <f>IF(G57&lt;1000,G57*60/100,IF(G57&lt;5000,G57*40/100,G57*25/100))</f>
        <v>0</v>
      </c>
      <c r="I57" s="41"/>
      <c r="J57" s="41"/>
    </row>
    <row r="58" spans="2:10" ht="22.5" x14ac:dyDescent="0.25">
      <c r="B58" s="53"/>
      <c r="C58" s="13"/>
      <c r="D58" s="14" t="s">
        <v>70</v>
      </c>
      <c r="E58" s="15" t="s">
        <v>54</v>
      </c>
      <c r="F58" s="16" t="s">
        <v>71</v>
      </c>
      <c r="G58" s="16" t="s">
        <v>72</v>
      </c>
      <c r="H58" s="17" t="s">
        <v>73</v>
      </c>
    </row>
    <row r="59" spans="2:10" x14ac:dyDescent="0.25">
      <c r="B59" s="53"/>
      <c r="C59" s="13"/>
      <c r="D59" s="18" t="s">
        <v>74</v>
      </c>
      <c r="E59" s="7">
        <f>H51+H46+H54+H55+H56+H57</f>
        <v>0.6</v>
      </c>
      <c r="F59" s="7">
        <f>SUM(F60:F63)</f>
        <v>0</v>
      </c>
      <c r="G59" s="7">
        <f>SUM(G60:G63)</f>
        <v>0</v>
      </c>
      <c r="H59" s="19">
        <f>SUM(H60:H63)</f>
        <v>0.6</v>
      </c>
    </row>
    <row r="60" spans="2:10" ht="15.75" x14ac:dyDescent="0.25">
      <c r="B60" s="54"/>
      <c r="C60" s="20"/>
      <c r="D60" s="21" t="s">
        <v>75</v>
      </c>
      <c r="E60" s="7">
        <f>H8+H9+H27+H35+H38</f>
        <v>0</v>
      </c>
      <c r="F60" s="22"/>
      <c r="G60" s="7">
        <f>E60-F60-H60</f>
        <v>0</v>
      </c>
      <c r="H60" s="23"/>
    </row>
    <row r="61" spans="2:10" ht="15.75" x14ac:dyDescent="0.25">
      <c r="B61" s="55"/>
      <c r="C61" s="20"/>
      <c r="D61" s="21" t="s">
        <v>76</v>
      </c>
      <c r="E61" s="7">
        <f>H11+H12+H28+H33+H36+H39</f>
        <v>0</v>
      </c>
      <c r="F61" s="22"/>
      <c r="G61" s="7">
        <f>E61-F61-H61</f>
        <v>0</v>
      </c>
      <c r="H61" s="23"/>
    </row>
    <row r="62" spans="2:10" ht="15.75" x14ac:dyDescent="0.25">
      <c r="B62" s="54"/>
      <c r="C62" s="20"/>
      <c r="D62" s="21" t="s">
        <v>77</v>
      </c>
      <c r="E62" s="7">
        <f>H14+H15+H16+H24+H29+H30+H31+H34+H40+H41+H42+H43+H44</f>
        <v>0</v>
      </c>
      <c r="F62" s="22"/>
      <c r="G62" s="7">
        <f>E62-F62-H62</f>
        <v>0</v>
      </c>
      <c r="H62" s="23"/>
    </row>
    <row r="63" spans="2:10" ht="16.5" thickBot="1" x14ac:dyDescent="0.3">
      <c r="B63" s="55"/>
      <c r="C63" s="20"/>
      <c r="D63" s="24" t="s">
        <v>78</v>
      </c>
      <c r="E63" s="25">
        <f>E59-E60-E61-E62</f>
        <v>0.6</v>
      </c>
      <c r="F63" s="26">
        <f>H49+H50</f>
        <v>0</v>
      </c>
      <c r="G63" s="25">
        <f>E63-F63-H63</f>
        <v>0</v>
      </c>
      <c r="H63" s="27">
        <f>SUM(H54:H57)</f>
        <v>0.6</v>
      </c>
    </row>
    <row r="64" spans="2:10" x14ac:dyDescent="0.25">
      <c r="B64" s="54"/>
      <c r="C64" s="28"/>
      <c r="D64" s="29" t="s">
        <v>79</v>
      </c>
      <c r="E64" s="30">
        <f>IF(E59=0,0,E59/E59)</f>
        <v>1</v>
      </c>
      <c r="F64" s="31">
        <f>IF(E59=0,0,F59/E59)</f>
        <v>0</v>
      </c>
      <c r="G64" s="31">
        <f>IF(E59=0,0,G59/E59)</f>
        <v>0</v>
      </c>
      <c r="H64" s="31">
        <f>IF(E59=0,0,H59/E59)</f>
        <v>1</v>
      </c>
    </row>
    <row r="65" spans="2:8" ht="15.75" x14ac:dyDescent="0.25">
      <c r="B65" s="55"/>
      <c r="D65" s="32" t="str">
        <f>[1]исходные!D108</f>
        <v>(подпись)</v>
      </c>
      <c r="E65" s="33" t="s">
        <v>80</v>
      </c>
      <c r="F65" s="34">
        <f>[1]исходные!F108</f>
        <v>0</v>
      </c>
      <c r="G65" s="35"/>
      <c r="H65" s="36"/>
    </row>
    <row r="66" spans="2:8" ht="15.75" x14ac:dyDescent="0.25">
      <c r="B66" s="54"/>
      <c r="D66" s="37" t="s">
        <v>81</v>
      </c>
      <c r="E66" s="37" t="s">
        <v>82</v>
      </c>
      <c r="F66" s="37" t="s">
        <v>83</v>
      </c>
      <c r="G66" s="38"/>
      <c r="H66" s="39" t="s">
        <v>87</v>
      </c>
    </row>
  </sheetData>
  <mergeCells count="1">
    <mergeCell ref="D1:H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 </vt:lpstr>
    </vt:vector>
  </TitlesOfParts>
  <Company>ДТРГЗ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Н.В. Тестов</dc:creator>
  <cp:lastModifiedBy>Н.В. Тестов</cp:lastModifiedBy>
  <cp:lastPrinted>2022-02-09T05:23:17Z</cp:lastPrinted>
  <dcterms:created xsi:type="dcterms:W3CDTF">2022-02-09T05:13:24Z</dcterms:created>
  <dcterms:modified xsi:type="dcterms:W3CDTF">2022-02-10T05:23:37Z</dcterms:modified>
</cp:coreProperties>
</file>